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1840" windowHeight="12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<sst xmlns="http://schemas.openxmlformats.org/spreadsheetml/2006/main" count="122" uniqueCount="109">
  <si>
    <t>Příjmení</t>
  </si>
  <si>
    <t>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</si>
  <si>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</si>
  <si>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</si>
  <si>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</si>
  <si>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</si>
  <si>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</si>
  <si>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</si>
  <si>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</si>
  <si>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</si>
  <si>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</si>
  <si>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</si>
  <si>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</si>
  <si>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</si>
  <si>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</si>
  <si>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</si>
  <si>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</si>
  <si>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</si>
  <si>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</si>
  <si>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</si>
  <si>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</si>
  <si>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</si>
  <si>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</si>
  <si>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</si>
  <si>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</si>
  <si>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</si>
  <si>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</si>
  <si>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</si>
  <si>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</si>
  <si>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</si>
  <si>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</si>
  <si>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</si>
  <si>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</si>
  <si>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</si>
  <si>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</si>
  <si>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</si>
  <si>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</si>
  <si>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</si>
  <si>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</si>
  <si>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</si>
  <si>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</si>
  <si>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</si>
  <si>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</si>
  <si>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</si>
  <si>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</si>
  <si>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</si>
  <si>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Los</t>
  </si>
  <si>
    <t>1. kolo</t>
  </si>
  <si>
    <t>2. kolo</t>
  </si>
  <si>
    <t>Body</t>
  </si>
  <si>
    <t>Celkem</t>
  </si>
  <si>
    <t>Smítka</t>
  </si>
  <si>
    <t>Radek</t>
  </si>
  <si>
    <t>Karel</t>
  </si>
  <si>
    <t>Kovanda</t>
  </si>
  <si>
    <t xml:space="preserve">Podzemný </t>
  </si>
  <si>
    <t>Petr</t>
  </si>
  <si>
    <t>Vladimír</t>
  </si>
  <si>
    <t>Stanislav</t>
  </si>
  <si>
    <t>Hošek</t>
  </si>
  <si>
    <t>Kocáb</t>
  </si>
  <si>
    <t>Ondřej</t>
  </si>
  <si>
    <t>Český</t>
  </si>
  <si>
    <t>René</t>
  </si>
  <si>
    <t>Václav</t>
  </si>
  <si>
    <t>Jindřich</t>
  </si>
  <si>
    <t>Turský</t>
  </si>
  <si>
    <t>Jan</t>
  </si>
  <si>
    <t>Nekola</t>
  </si>
  <si>
    <t>Lukáš</t>
  </si>
  <si>
    <t>Maršík</t>
  </si>
  <si>
    <t>Hlaváček</t>
  </si>
  <si>
    <t>Michal</t>
  </si>
  <si>
    <t>Semerád</t>
  </si>
  <si>
    <t>Vladislav</t>
  </si>
  <si>
    <t xml:space="preserve">Svoboda </t>
  </si>
  <si>
    <t>Komín</t>
  </si>
  <si>
    <t>Mrázek</t>
  </si>
  <si>
    <t>Pavel</t>
  </si>
  <si>
    <t>Slavík</t>
  </si>
  <si>
    <t>Alexej</t>
  </si>
  <si>
    <t>David</t>
  </si>
  <si>
    <t>Švec</t>
  </si>
  <si>
    <t>Jakub</t>
  </si>
  <si>
    <t>Kupsa</t>
  </si>
  <si>
    <t>Dudek</t>
  </si>
  <si>
    <t>Ivo</t>
  </si>
  <si>
    <t>Exner</t>
  </si>
  <si>
    <t>Libor</t>
  </si>
  <si>
    <t>Jiří</t>
  </si>
  <si>
    <t>Jaroslav</t>
  </si>
  <si>
    <t>Plachý</t>
  </si>
  <si>
    <t>Čambula</t>
  </si>
  <si>
    <t>Miloslav</t>
  </si>
  <si>
    <t>Mokrý</t>
  </si>
  <si>
    <t>Kolář</t>
  </si>
  <si>
    <t>Rathan</t>
  </si>
  <si>
    <t>Antonín</t>
  </si>
  <si>
    <t>Tecl</t>
  </si>
  <si>
    <t xml:space="preserve">Pech </t>
  </si>
  <si>
    <t>Matějovský</t>
  </si>
  <si>
    <t>Zdeněk</t>
  </si>
  <si>
    <t>Ernest</t>
  </si>
  <si>
    <t>František</t>
  </si>
  <si>
    <t>Marek</t>
  </si>
  <si>
    <t>Vojtěch</t>
  </si>
  <si>
    <t xml:space="preserve">Kazda </t>
  </si>
  <si>
    <t xml:space="preserve">Klečák </t>
  </si>
  <si>
    <t>Závody 24.9.2016 Vlašim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</si>
</sst>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Arial"/>
      <family val="2"/>
    </font>
    <font>
      <b/>
      <i/>
      <u val="single"/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N7" sqref="N7"/>
    </sheetView>
  </sheetViews>
  <sheetFormatPr defaultColWidth="9.140625" defaultRowHeight="15"/>
  <cols>
    <col min="1" max="1" width="5.57421875" style="4" customWidth="1"/>
    <col min="2" max="2" width="17.00390625" style="5" customWidth="1"/>
    <col min="3" max="3" width="11.7109375" style="5" bestFit="1" customWidth="1"/>
    <col min="4" max="8" width="9.140625" style="6" customWidth="1"/>
    <col min="9" max="16384" width="9.140625" style="1" customWidth="1"/>
  </cols>
  <sheetData>
    <row r="1" spans="1:8" s="6" customFormat="1" ht="19.5" thickBot="1">
      <c r="A1" s="16" t="s">
        <v>108</v>
      </c>
      <c r="C1" s="15"/>
      <c r="D1" s="29" t="s">
        <v>46</v>
      </c>
      <c r="E1" s="30"/>
      <c r="F1" s="31" t="s">
        <v>49</v>
      </c>
      <c r="G1" s="32"/>
      <c r="H1" s="30"/>
    </row>
    <row r="2" spans="1:8" s="6" customFormat="1" ht="17.25" thickBot="1">
      <c r="A2" s="7"/>
      <c r="B2" s="8" t="s">
        <v>0</v>
      </c>
      <c r="C2" s="9" t="s">
        <v>1</v>
      </c>
      <c r="D2" s="14" t="s">
        <v>47</v>
      </c>
      <c r="E2" s="12" t="s">
        <v>48</v>
      </c>
      <c r="F2" s="10" t="s">
        <v>47</v>
      </c>
      <c r="G2" s="11" t="s">
        <v>48</v>
      </c>
      <c r="H2" s="12" t="s">
        <v>50</v>
      </c>
    </row>
    <row r="3" spans="1:8" ht="16.5">
      <c r="A3" s="13" t="s">
        <v>2</v>
      </c>
      <c r="B3" s="17" t="s">
        <v>70</v>
      </c>
      <c r="C3" s="17" t="s">
        <v>67</v>
      </c>
      <c r="D3" s="20">
        <v>35</v>
      </c>
      <c r="E3" s="21">
        <v>37</v>
      </c>
      <c r="F3" s="20">
        <f>30+31+30+29+30+30+29+34+29+32+28+26+26+25+27+27+26+26+30+26+27+29+28+26+31+30+28+29+29+34+27+38+26+33+28+31+29+29+28+26+25+28+27+25+30+30+29+28+25+30+30+26+25+22</f>
        <v>1537</v>
      </c>
      <c r="G3" s="22">
        <f>25+21+24+25+25+24+27+28+25+223+26+19+24+21+24+22+24+26+26+22+23+27+25+25+24+21+24+20+26+25+25+30+24+29+14+23+26+23+21+24+24+25+22+27+25+27+24+26+29+28</f>
        <v>1417</v>
      </c>
      <c r="H3" s="21">
        <f aca="true" t="shared" si="0" ref="H3:H46">F3+G3</f>
        <v>2954</v>
      </c>
    </row>
    <row r="4" spans="1:8" ht="16.5">
      <c r="A4" s="2" t="s">
        <v>3</v>
      </c>
      <c r="B4" s="18" t="s">
        <v>104</v>
      </c>
      <c r="C4" s="18" t="s">
        <v>105</v>
      </c>
      <c r="D4" s="23">
        <v>1</v>
      </c>
      <c r="E4" s="24">
        <v>36</v>
      </c>
      <c r="F4" s="23">
        <f>27+22+22+20+22+17+25+24+23+24+25+22+19+26+28+15+37+34+35+24+19+26+15+33+38+42+36+29+36+36+46+40+36+36+35+36+36+30+38+34+26+23+21+28+25+25+26+21+22</f>
        <v>1385</v>
      </c>
      <c r="G4" s="27">
        <f>35+40+36+37+26+27+23+27+28+26+21+32+20+25+24+25+25+25+26+26+26+28+26+21+22+22+22+11+25+28+22+24+21+25+35+40+39+35+41+34+34+33+31+30+28</f>
        <v>1257</v>
      </c>
      <c r="H4" s="24">
        <f t="shared" si="0"/>
        <v>2642</v>
      </c>
    </row>
    <row r="5" spans="1:8" ht="16.5">
      <c r="A5" s="2" t="s">
        <v>4</v>
      </c>
      <c r="B5" s="18" t="s">
        <v>51</v>
      </c>
      <c r="C5" s="18" t="s">
        <v>52</v>
      </c>
      <c r="D5" s="23">
        <v>46</v>
      </c>
      <c r="E5" s="24">
        <v>11</v>
      </c>
      <c r="F5" s="23">
        <f>20+26+28+15+44+40+31+28+25+26+27+23+29+25+24+29+42+23+27+21+21+25+26+29+25+23+26+22+21+28+25+28+25+24+22+41+21+23+24+31+23+30+24+26+19</f>
        <v>1185</v>
      </c>
      <c r="G5" s="27">
        <f>44+40+35+35+35+35+35+42+35+37+30+29+35+32+32+35+28+38+23</f>
        <v>655</v>
      </c>
      <c r="H5" s="24">
        <f t="shared" si="0"/>
        <v>1840</v>
      </c>
    </row>
    <row r="6" spans="1:8" ht="16.5">
      <c r="A6" s="2" t="s">
        <v>5</v>
      </c>
      <c r="B6" s="18" t="s">
        <v>68</v>
      </c>
      <c r="C6" s="18" t="s">
        <v>69</v>
      </c>
      <c r="D6" s="23">
        <v>23</v>
      </c>
      <c r="E6" s="24">
        <v>38</v>
      </c>
      <c r="F6" s="23">
        <f>155+138+159+134+34+39+134+56+58+33</f>
        <v>940</v>
      </c>
      <c r="G6" s="27">
        <f>26+24+25+22+37+40+35+40+38+36+34+40+39+40+39+41</f>
        <v>556</v>
      </c>
      <c r="H6" s="24">
        <f t="shared" si="0"/>
        <v>1496</v>
      </c>
    </row>
    <row r="7" spans="1:8" ht="16.5">
      <c r="A7" s="2" t="s">
        <v>6</v>
      </c>
      <c r="B7" s="18" t="s">
        <v>59</v>
      </c>
      <c r="C7" s="18" t="s">
        <v>58</v>
      </c>
      <c r="D7" s="23">
        <v>25</v>
      </c>
      <c r="E7" s="24">
        <v>44</v>
      </c>
      <c r="F7" s="23">
        <f>26+26+29+17+22+19+24+29+20+26+34+23+23+18+21+12+10+33+36+22+20+22+20+21+20+24+22+22+16+20+24+19+10+16+20+13+17+21+16+29+17</f>
        <v>879</v>
      </c>
      <c r="G7" s="27">
        <f>40+25+23+110+27+24+22+24+23+21+33+22+29+31+25+24</f>
        <v>503</v>
      </c>
      <c r="H7" s="24">
        <f t="shared" si="0"/>
        <v>1382</v>
      </c>
    </row>
    <row r="8" spans="1:8" ht="16.5">
      <c r="A8" s="2" t="s">
        <v>7</v>
      </c>
      <c r="B8" s="18" t="s">
        <v>85</v>
      </c>
      <c r="C8" s="18" t="s">
        <v>86</v>
      </c>
      <c r="D8" s="23">
        <v>41</v>
      </c>
      <c r="E8" s="24">
        <v>48</v>
      </c>
      <c r="F8" s="23">
        <f>24+30+24+27+26+24+26+26+19+22+18+25+25+25+21+31+14+14+21</f>
        <v>442</v>
      </c>
      <c r="G8" s="27">
        <f>97+141+38+102+25+26+28+28+28+24+25+24+24+29+24+24+25+11</f>
        <v>723</v>
      </c>
      <c r="H8" s="24">
        <f t="shared" si="0"/>
        <v>1165</v>
      </c>
    </row>
    <row r="9" spans="1:8" ht="16.5">
      <c r="A9" s="2" t="s">
        <v>8</v>
      </c>
      <c r="B9" s="18" t="s">
        <v>55</v>
      </c>
      <c r="C9" s="18" t="s">
        <v>56</v>
      </c>
      <c r="D9" s="23">
        <v>45</v>
      </c>
      <c r="E9" s="24">
        <v>16</v>
      </c>
      <c r="F9" s="23">
        <f>22+53+31+124+26+20+22+23+39+13+44+43+39+36+23+16+22+20+20+25+41+43+18+24+25+23+20+26+27+23+23+22+22+12</f>
        <v>1010</v>
      </c>
      <c r="G9" s="27">
        <f>29+12+11+12+11+12+23+13</f>
        <v>123</v>
      </c>
      <c r="H9" s="24">
        <f t="shared" si="0"/>
        <v>1133</v>
      </c>
    </row>
    <row r="10" spans="1:8" ht="16.5">
      <c r="A10" s="2" t="s">
        <v>9</v>
      </c>
      <c r="B10" s="18" t="s">
        <v>75</v>
      </c>
      <c r="C10" s="18" t="s">
        <v>64</v>
      </c>
      <c r="D10" s="23">
        <v>8</v>
      </c>
      <c r="E10" s="24">
        <v>4</v>
      </c>
      <c r="F10" s="23">
        <v>319</v>
      </c>
      <c r="G10" s="27">
        <f>32+37+35+32+37+31+34+32+36+32+40+33+35+34+9</f>
        <v>489</v>
      </c>
      <c r="H10" s="24">
        <f t="shared" si="0"/>
        <v>808</v>
      </c>
    </row>
    <row r="11" spans="1:8" ht="16.5">
      <c r="A11" s="2" t="s">
        <v>10</v>
      </c>
      <c r="B11" s="18" t="s">
        <v>71</v>
      </c>
      <c r="C11" s="18" t="s">
        <v>72</v>
      </c>
      <c r="D11" s="23">
        <v>2</v>
      </c>
      <c r="E11" s="24">
        <v>31</v>
      </c>
      <c r="F11" s="23">
        <f>35+30+37+37+38+69+78+27+23+59+73+25</f>
        <v>531</v>
      </c>
      <c r="G11" s="27">
        <f>22+30+26+25+29+25+24+34+28</f>
        <v>243</v>
      </c>
      <c r="H11" s="24">
        <f t="shared" si="0"/>
        <v>774</v>
      </c>
    </row>
    <row r="12" spans="1:8" ht="16.5">
      <c r="A12" s="2" t="s">
        <v>11</v>
      </c>
      <c r="B12" s="18" t="s">
        <v>92</v>
      </c>
      <c r="C12" s="18" t="s">
        <v>89</v>
      </c>
      <c r="D12" s="23">
        <v>33</v>
      </c>
      <c r="E12" s="24">
        <v>15</v>
      </c>
      <c r="F12" s="23">
        <f>32+22+30+17+27+14+34+27+15+25+12+26+13+30+36+19+25+34+31+37+35+19+14+10+26+12+25+11+25+11+13</f>
        <v>707</v>
      </c>
      <c r="G12" s="27">
        <f>36+25</f>
        <v>61</v>
      </c>
      <c r="H12" s="24">
        <f t="shared" si="0"/>
        <v>768</v>
      </c>
    </row>
    <row r="13" spans="1:8" ht="16.5">
      <c r="A13" s="2" t="s">
        <v>12</v>
      </c>
      <c r="B13" s="18" t="s">
        <v>82</v>
      </c>
      <c r="C13" s="18" t="s">
        <v>83</v>
      </c>
      <c r="D13" s="23">
        <v>14</v>
      </c>
      <c r="E13" s="24">
        <v>26</v>
      </c>
      <c r="F13" s="23">
        <f>29+31+22+21+27+31+29+32+28</f>
        <v>250</v>
      </c>
      <c r="G13" s="27">
        <f>28+26+24+23+26+23+33+50+87+81+84</f>
        <v>485</v>
      </c>
      <c r="H13" s="24">
        <f t="shared" si="0"/>
        <v>735</v>
      </c>
    </row>
    <row r="14" spans="1:8" ht="16.5">
      <c r="A14" s="2" t="s">
        <v>13</v>
      </c>
      <c r="B14" s="18" t="s">
        <v>87</v>
      </c>
      <c r="C14" s="18" t="s">
        <v>88</v>
      </c>
      <c r="D14" s="23">
        <v>48</v>
      </c>
      <c r="E14" s="24">
        <v>9</v>
      </c>
      <c r="F14" s="23">
        <f>17+19+16+18+21+15+17+17+19+15+33+31+60+28+25+29+16</f>
        <v>396</v>
      </c>
      <c r="G14" s="27">
        <f>39+41+38+34+31+39+33</f>
        <v>255</v>
      </c>
      <c r="H14" s="24">
        <f t="shared" si="0"/>
        <v>651</v>
      </c>
    </row>
    <row r="15" spans="1:8" ht="16.5">
      <c r="A15" s="2" t="s">
        <v>14</v>
      </c>
      <c r="B15" s="18" t="s">
        <v>77</v>
      </c>
      <c r="C15" s="18" t="s">
        <v>53</v>
      </c>
      <c r="D15" s="23">
        <v>34</v>
      </c>
      <c r="E15" s="24">
        <v>40</v>
      </c>
      <c r="F15" s="23">
        <f>33+26+33+30+28+19+13+14+14+15+12+46+33+12</f>
        <v>328</v>
      </c>
      <c r="G15" s="27">
        <f>16+15+13+14+15+16+14+14+18+16+15+13+17+15+14+13+12+16</f>
        <v>266</v>
      </c>
      <c r="H15" s="24">
        <f t="shared" si="0"/>
        <v>594</v>
      </c>
    </row>
    <row r="16" spans="1:8" ht="16.5">
      <c r="A16" s="2" t="s">
        <v>15</v>
      </c>
      <c r="B16" s="18" t="s">
        <v>54</v>
      </c>
      <c r="C16" s="18" t="s">
        <v>53</v>
      </c>
      <c r="D16" s="23">
        <v>3</v>
      </c>
      <c r="E16" s="24">
        <v>28</v>
      </c>
      <c r="F16" s="23">
        <f>22+35+61+29+21+14+30+18+19+22+26+33</f>
        <v>330</v>
      </c>
      <c r="G16" s="27">
        <f>32+26+27+28+30+31+36+28+21</f>
        <v>259</v>
      </c>
      <c r="H16" s="24">
        <f t="shared" si="0"/>
        <v>589</v>
      </c>
    </row>
    <row r="17" spans="1:8" ht="16.5">
      <c r="A17" s="2" t="s">
        <v>16</v>
      </c>
      <c r="B17" s="18" t="s">
        <v>106</v>
      </c>
      <c r="C17" s="18" t="s">
        <v>67</v>
      </c>
      <c r="D17" s="23">
        <v>27</v>
      </c>
      <c r="E17" s="24">
        <v>19</v>
      </c>
      <c r="F17" s="23">
        <f>31+25+23+36+34+42+29+24+29+105+35+25+21</f>
        <v>459</v>
      </c>
      <c r="G17" s="27">
        <f>28+27+29+26+11</f>
        <v>121</v>
      </c>
      <c r="H17" s="24">
        <f t="shared" si="0"/>
        <v>580</v>
      </c>
    </row>
    <row r="18" spans="1:8" ht="16.5">
      <c r="A18" s="2" t="s">
        <v>17</v>
      </c>
      <c r="B18" s="18" t="s">
        <v>66</v>
      </c>
      <c r="C18" s="18" t="s">
        <v>65</v>
      </c>
      <c r="D18" s="23">
        <v>43</v>
      </c>
      <c r="E18" s="24">
        <v>20</v>
      </c>
      <c r="F18" s="23">
        <f>42+32+34+33+31+33+34+74+29+40+40+40+55</f>
        <v>517</v>
      </c>
      <c r="G18" s="27">
        <v>24</v>
      </c>
      <c r="H18" s="24">
        <f t="shared" si="0"/>
        <v>541</v>
      </c>
    </row>
    <row r="19" spans="1:8" ht="16.5">
      <c r="A19" s="2" t="s">
        <v>18</v>
      </c>
      <c r="B19" s="18" t="s">
        <v>95</v>
      </c>
      <c r="C19" s="18" t="s">
        <v>64</v>
      </c>
      <c r="D19" s="23">
        <v>31</v>
      </c>
      <c r="E19" s="24">
        <v>2</v>
      </c>
      <c r="F19" s="23">
        <f>21+11+14+24+11+21+12+23+10+23+12+26+11</f>
        <v>219</v>
      </c>
      <c r="G19" s="27">
        <f>29+24+13+15+15+25+29+28+21+25+25+34</f>
        <v>283</v>
      </c>
      <c r="H19" s="24">
        <f t="shared" si="0"/>
        <v>502</v>
      </c>
    </row>
    <row r="20" spans="1:8" ht="16.5">
      <c r="A20" s="2" t="s">
        <v>19</v>
      </c>
      <c r="B20" s="18" t="s">
        <v>79</v>
      </c>
      <c r="C20" s="18" t="s">
        <v>80</v>
      </c>
      <c r="D20" s="23">
        <v>30</v>
      </c>
      <c r="E20" s="24">
        <v>8</v>
      </c>
      <c r="F20" s="23">
        <f>32+24+25+26+25+24+60+26+24+22+13</f>
        <v>301</v>
      </c>
      <c r="G20" s="27">
        <f>39+38+37+31+38</f>
        <v>183</v>
      </c>
      <c r="H20" s="24">
        <f t="shared" si="0"/>
        <v>484</v>
      </c>
    </row>
    <row r="21" spans="1:8" ht="16.5">
      <c r="A21" s="2" t="s">
        <v>20</v>
      </c>
      <c r="B21" s="18" t="s">
        <v>60</v>
      </c>
      <c r="C21" s="18" t="s">
        <v>61</v>
      </c>
      <c r="D21" s="23">
        <v>12</v>
      </c>
      <c r="E21" s="24">
        <v>29</v>
      </c>
      <c r="F21" s="23">
        <f>42+16+25+25+20+21+20+18+40+15+23+24</f>
        <v>289</v>
      </c>
      <c r="G21" s="27">
        <v>168</v>
      </c>
      <c r="H21" s="24">
        <f t="shared" si="0"/>
        <v>457</v>
      </c>
    </row>
    <row r="22" spans="1:8" ht="16.5">
      <c r="A22" s="2" t="s">
        <v>21</v>
      </c>
      <c r="B22" s="18" t="s">
        <v>99</v>
      </c>
      <c r="C22" s="18" t="s">
        <v>58</v>
      </c>
      <c r="D22" s="23">
        <v>9</v>
      </c>
      <c r="E22" s="24">
        <v>30</v>
      </c>
      <c r="F22" s="23">
        <f>26+23+21+16+16+34+36+35</f>
        <v>207</v>
      </c>
      <c r="G22" s="27">
        <f>37+32+41+34+35+27+21+10</f>
        <v>237</v>
      </c>
      <c r="H22" s="24">
        <f t="shared" si="0"/>
        <v>444</v>
      </c>
    </row>
    <row r="23" spans="1:8" ht="16.5">
      <c r="A23" s="2" t="s">
        <v>22</v>
      </c>
      <c r="B23" s="18" t="s">
        <v>51</v>
      </c>
      <c r="C23" s="18" t="s">
        <v>89</v>
      </c>
      <c r="D23" s="23">
        <v>10</v>
      </c>
      <c r="E23" s="24">
        <v>6</v>
      </c>
      <c r="F23" s="23">
        <f>35+28+40+18+21+26+11+17+19+18+25+11</f>
        <v>269</v>
      </c>
      <c r="G23" s="27">
        <f>17+25+14+15+17+14+14+13+11+15</f>
        <v>155</v>
      </c>
      <c r="H23" s="24">
        <f t="shared" si="0"/>
        <v>424</v>
      </c>
    </row>
    <row r="24" spans="1:8" ht="16.5">
      <c r="A24" s="2" t="s">
        <v>23</v>
      </c>
      <c r="B24" s="18" t="s">
        <v>76</v>
      </c>
      <c r="C24" s="18" t="s">
        <v>57</v>
      </c>
      <c r="D24" s="23">
        <v>39</v>
      </c>
      <c r="E24" s="24">
        <v>1</v>
      </c>
      <c r="F24" s="23">
        <f>34+44+29+36+20</f>
        <v>163</v>
      </c>
      <c r="G24" s="27">
        <f>57+55+21+18+20+18+25+19+17</f>
        <v>250</v>
      </c>
      <c r="H24" s="24">
        <f t="shared" si="0"/>
        <v>413</v>
      </c>
    </row>
    <row r="25" spans="1:8" ht="16.5">
      <c r="A25" s="2" t="s">
        <v>24</v>
      </c>
      <c r="B25" s="18" t="s">
        <v>102</v>
      </c>
      <c r="C25" s="18" t="s">
        <v>103</v>
      </c>
      <c r="D25" s="23">
        <v>11</v>
      </c>
      <c r="E25" s="24">
        <v>10</v>
      </c>
      <c r="F25" s="23">
        <f>24+12+23</f>
        <v>59</v>
      </c>
      <c r="G25" s="27">
        <f>37+34+40+36+34+35+35+34+32+10</f>
        <v>327</v>
      </c>
      <c r="H25" s="24">
        <f t="shared" si="0"/>
        <v>386</v>
      </c>
    </row>
    <row r="26" spans="1:8" ht="16.5">
      <c r="A26" s="2" t="s">
        <v>25</v>
      </c>
      <c r="B26" s="18" t="s">
        <v>84</v>
      </c>
      <c r="C26" s="18" t="s">
        <v>67</v>
      </c>
      <c r="D26" s="23">
        <v>13</v>
      </c>
      <c r="E26" s="24">
        <v>14</v>
      </c>
      <c r="F26" s="23">
        <f>49+24+26+25+28+24+31+15+24+25</f>
        <v>271</v>
      </c>
      <c r="G26" s="27">
        <f>34+27+24</f>
        <v>85</v>
      </c>
      <c r="H26" s="24">
        <f>F26+G26</f>
        <v>356</v>
      </c>
    </row>
    <row r="27" spans="1:8" ht="16.5">
      <c r="A27" s="2" t="s">
        <v>26</v>
      </c>
      <c r="B27" s="18" t="s">
        <v>77</v>
      </c>
      <c r="C27" s="18" t="s">
        <v>78</v>
      </c>
      <c r="D27" s="23">
        <v>40</v>
      </c>
      <c r="E27" s="24">
        <v>21</v>
      </c>
      <c r="F27" s="23">
        <f>37+35+33+33+33+35+34+12</f>
        <v>252</v>
      </c>
      <c r="G27" s="27">
        <v>32</v>
      </c>
      <c r="H27" s="24">
        <f t="shared" si="0"/>
        <v>284</v>
      </c>
    </row>
    <row r="28" spans="1:8" ht="16.5">
      <c r="A28" s="2" t="s">
        <v>27</v>
      </c>
      <c r="B28" s="18" t="s">
        <v>96</v>
      </c>
      <c r="C28" s="18" t="s">
        <v>97</v>
      </c>
      <c r="D28" s="23">
        <v>36</v>
      </c>
      <c r="E28" s="24">
        <v>13</v>
      </c>
      <c r="F28" s="23">
        <f>25+12+34+33+35+36+33+31+21</f>
        <v>260</v>
      </c>
      <c r="G28" s="27">
        <v>0</v>
      </c>
      <c r="H28" s="24">
        <f t="shared" si="0"/>
        <v>260</v>
      </c>
    </row>
    <row r="29" spans="1:8" ht="16.5">
      <c r="A29" s="2" t="s">
        <v>28</v>
      </c>
      <c r="B29" s="18" t="s">
        <v>94</v>
      </c>
      <c r="C29" s="18" t="s">
        <v>67</v>
      </c>
      <c r="D29" s="23">
        <v>18</v>
      </c>
      <c r="E29" s="24">
        <v>50</v>
      </c>
      <c r="F29" s="23">
        <f>28+23+20</f>
        <v>71</v>
      </c>
      <c r="G29" s="27">
        <f>23+18+20+17+19+17+14+35+13</f>
        <v>176</v>
      </c>
      <c r="H29" s="24">
        <f t="shared" si="0"/>
        <v>247</v>
      </c>
    </row>
    <row r="30" spans="1:8" ht="16.5">
      <c r="A30" s="2" t="s">
        <v>29</v>
      </c>
      <c r="B30" s="18" t="s">
        <v>62</v>
      </c>
      <c r="C30" s="18" t="s">
        <v>63</v>
      </c>
      <c r="D30" s="23">
        <v>37</v>
      </c>
      <c r="E30" s="24">
        <v>46</v>
      </c>
      <c r="F30" s="23">
        <f>25+21+22+23+27+23+22+24+25+12</f>
        <v>224</v>
      </c>
      <c r="G30" s="27">
        <v>13</v>
      </c>
      <c r="H30" s="24">
        <f t="shared" si="0"/>
        <v>237</v>
      </c>
    </row>
    <row r="31" spans="1:8" ht="16.5">
      <c r="A31" s="2" t="s">
        <v>30</v>
      </c>
      <c r="B31" s="18" t="s">
        <v>98</v>
      </c>
      <c r="C31" s="18" t="s">
        <v>56</v>
      </c>
      <c r="D31" s="23">
        <v>29</v>
      </c>
      <c r="E31" s="24">
        <v>34</v>
      </c>
      <c r="F31" s="23">
        <f>11+14+12</f>
        <v>37</v>
      </c>
      <c r="G31" s="27">
        <f>16+14+15+17+10+15+16+12+15+15+15+16</f>
        <v>176</v>
      </c>
      <c r="H31" s="24">
        <f t="shared" si="0"/>
        <v>213</v>
      </c>
    </row>
    <row r="32" spans="1:8" ht="16.5">
      <c r="A32" s="2" t="s">
        <v>31</v>
      </c>
      <c r="B32" s="18" t="s">
        <v>107</v>
      </c>
      <c r="C32" s="18" t="s">
        <v>93</v>
      </c>
      <c r="D32" s="23">
        <v>5</v>
      </c>
      <c r="E32" s="24">
        <v>17</v>
      </c>
      <c r="F32" s="23">
        <f>42+37+27+15+26</f>
        <v>147</v>
      </c>
      <c r="G32" s="27">
        <v>50</v>
      </c>
      <c r="H32" s="24">
        <f t="shared" si="0"/>
        <v>197</v>
      </c>
    </row>
    <row r="33" spans="1:8" ht="16.5">
      <c r="A33" s="2" t="s">
        <v>32</v>
      </c>
      <c r="B33" s="18" t="s">
        <v>66</v>
      </c>
      <c r="C33" s="18" t="s">
        <v>81</v>
      </c>
      <c r="D33" s="23">
        <v>19</v>
      </c>
      <c r="E33" s="24">
        <v>32</v>
      </c>
      <c r="F33" s="23">
        <f>28+50</f>
        <v>78</v>
      </c>
      <c r="G33" s="27">
        <f>30+28+21+13</f>
        <v>92</v>
      </c>
      <c r="H33" s="24">
        <f t="shared" si="0"/>
        <v>170</v>
      </c>
    </row>
    <row r="34" spans="1:8" ht="16.5">
      <c r="A34" s="2" t="s">
        <v>33</v>
      </c>
      <c r="B34" s="18" t="s">
        <v>73</v>
      </c>
      <c r="C34" s="18" t="s">
        <v>74</v>
      </c>
      <c r="D34" s="23">
        <v>38</v>
      </c>
      <c r="E34" s="24">
        <v>12</v>
      </c>
      <c r="F34" s="23">
        <f>21+15+11+31+34</f>
        <v>112</v>
      </c>
      <c r="G34" s="27">
        <v>29</v>
      </c>
      <c r="H34" s="24">
        <f t="shared" si="0"/>
        <v>141</v>
      </c>
    </row>
    <row r="35" spans="1:8" ht="16.5">
      <c r="A35" s="2" t="s">
        <v>34</v>
      </c>
      <c r="B35" s="18" t="s">
        <v>91</v>
      </c>
      <c r="C35" s="18" t="s">
        <v>90</v>
      </c>
      <c r="D35" s="23">
        <v>42</v>
      </c>
      <c r="E35" s="24">
        <v>49</v>
      </c>
      <c r="F35" s="23">
        <v>28</v>
      </c>
      <c r="G35" s="27">
        <v>0</v>
      </c>
      <c r="H35" s="24">
        <f t="shared" si="0"/>
        <v>28</v>
      </c>
    </row>
    <row r="36" spans="1:8" ht="16.5">
      <c r="A36" s="2" t="s">
        <v>35</v>
      </c>
      <c r="B36" s="18" t="s">
        <v>100</v>
      </c>
      <c r="C36" s="18" t="s">
        <v>101</v>
      </c>
      <c r="D36" s="23">
        <v>47</v>
      </c>
      <c r="E36" s="24">
        <v>33</v>
      </c>
      <c r="F36" s="23">
        <v>11</v>
      </c>
      <c r="G36" s="27">
        <v>0</v>
      </c>
      <c r="H36" s="24">
        <f t="shared" si="0"/>
        <v>11</v>
      </c>
    </row>
    <row r="37" spans="1:8" ht="16.5">
      <c r="A37" s="2" t="s">
        <v>36</v>
      </c>
      <c r="B37" s="18"/>
      <c r="C37" s="18"/>
      <c r="D37" s="23"/>
      <c r="E37" s="24"/>
      <c r="F37" s="23"/>
      <c r="G37" s="27"/>
      <c r="H37" s="24">
        <f t="shared" si="0"/>
        <v>0</v>
      </c>
    </row>
    <row r="38" spans="1:8" ht="16.5">
      <c r="A38" s="2" t="s">
        <v>37</v>
      </c>
      <c r="B38" s="18"/>
      <c r="C38" s="18"/>
      <c r="D38" s="23"/>
      <c r="E38" s="24"/>
      <c r="F38" s="23"/>
      <c r="G38" s="27"/>
      <c r="H38" s="24">
        <f t="shared" si="0"/>
        <v>0</v>
      </c>
    </row>
    <row r="39" spans="1:8" ht="16.5">
      <c r="A39" s="2" t="s">
        <v>38</v>
      </c>
      <c r="B39" s="18"/>
      <c r="C39" s="18"/>
      <c r="D39" s="23"/>
      <c r="E39" s="24"/>
      <c r="F39" s="23"/>
      <c r="G39" s="27"/>
      <c r="H39" s="24">
        <f t="shared" si="0"/>
        <v>0</v>
      </c>
    </row>
    <row r="40" spans="1:8" ht="16.5">
      <c r="A40" s="2" t="s">
        <v>39</v>
      </c>
      <c r="B40" s="18"/>
      <c r="C40" s="18"/>
      <c r="D40" s="23"/>
      <c r="E40" s="24"/>
      <c r="F40" s="23"/>
      <c r="G40" s="27"/>
      <c r="H40" s="24">
        <f t="shared" si="0"/>
        <v>0</v>
      </c>
    </row>
    <row r="41" spans="1:8" ht="16.5">
      <c r="A41" s="2" t="s">
        <v>40</v>
      </c>
      <c r="B41" s="18"/>
      <c r="C41" s="18"/>
      <c r="D41" s="23"/>
      <c r="E41" s="24"/>
      <c r="F41" s="23"/>
      <c r="G41" s="27"/>
      <c r="H41" s="24">
        <f t="shared" si="0"/>
        <v>0</v>
      </c>
    </row>
    <row r="42" spans="1:8" ht="16.5">
      <c r="A42" s="2" t="s">
        <v>41</v>
      </c>
      <c r="B42" s="18"/>
      <c r="C42" s="18"/>
      <c r="D42" s="23"/>
      <c r="E42" s="24"/>
      <c r="F42" s="23"/>
      <c r="G42" s="27"/>
      <c r="H42" s="24">
        <f>F42+G42</f>
        <v>0</v>
      </c>
    </row>
    <row r="43" spans="1:8" ht="16.5">
      <c r="A43" s="2" t="s">
        <v>42</v>
      </c>
      <c r="B43" s="18"/>
      <c r="C43" s="18"/>
      <c r="D43" s="23"/>
      <c r="E43" s="24"/>
      <c r="F43" s="23"/>
      <c r="G43" s="27"/>
      <c r="H43" s="24">
        <f t="shared" si="0"/>
        <v>0</v>
      </c>
    </row>
    <row r="44" spans="1:8" ht="16.5">
      <c r="A44" s="2" t="s">
        <v>43</v>
      </c>
      <c r="B44" s="18"/>
      <c r="C44" s="18"/>
      <c r="D44" s="23"/>
      <c r="E44" s="24"/>
      <c r="F44" s="23"/>
      <c r="G44" s="27"/>
      <c r="H44" s="24">
        <f t="shared" si="0"/>
        <v>0</v>
      </c>
    </row>
    <row r="45" spans="1:8" ht="16.5">
      <c r="A45" s="2" t="s">
        <v>44</v>
      </c>
      <c r="B45" s="18"/>
      <c r="C45" s="18"/>
      <c r="D45" s="23"/>
      <c r="E45" s="24"/>
      <c r="F45" s="23"/>
      <c r="G45" s="27"/>
      <c r="H45" s="24">
        <f t="shared" si="0"/>
        <v>0</v>
      </c>
    </row>
    <row r="46" spans="1:8" ht="17.25" thickBot="1">
      <c r="A46" s="3" t="s">
        <v>45</v>
      </c>
      <c r="B46" s="19"/>
      <c r="C46" s="19"/>
      <c r="D46" s="25"/>
      <c r="E46" s="26"/>
      <c r="F46" s="25"/>
      <c r="G46" s="28"/>
      <c r="H46" s="26">
        <f t="shared" si="0"/>
        <v>0</v>
      </c>
    </row>
  </sheetData>
  <sheetProtection/>
  <mergeCells count="2">
    <mergeCell ref="D1:E1"/>
    <mergeCell ref="F1:H1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modem</dc:creator>
  <cp:keywords/>
  <dc:description/>
  <cp:lastModifiedBy>Ales Truhlár</cp:lastModifiedBy>
  <cp:lastPrinted>2015-09-29T12:43:28Z</cp:lastPrinted>
  <dcterms:created xsi:type="dcterms:W3CDTF">2012-09-27T12:12:04Z</dcterms:created>
  <dcterms:modified xsi:type="dcterms:W3CDTF">2016-09-27T05:28:35Z</dcterms:modified>
  <cp:category/>
  <cp:version/>
  <cp:contentType/>
  <cp:contentStatus/>
</cp:coreProperties>
</file>